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240" yWindow="210" windowWidth="20115" windowHeight="7935"/>
  </bookViews>
  <sheets>
    <sheet name="Kalkulation_Vorlag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BC_Analyse">#REF!</definedName>
    <definedName name="Aktivitätenliste">#REF!</definedName>
    <definedName name="Arbeitszeitplan">#REF!</definedName>
    <definedName name="Backwaren">#REF!</definedName>
    <definedName name="Bestelliste">#REF!</definedName>
    <definedName name="Deutsche_See">#REF!</definedName>
    <definedName name="Dienstplan">#REF!</definedName>
    <definedName name="differenzierte_Kalkulation">#REF!</definedName>
    <definedName name="_xlnm.Print_Area" localSheetId="0">Kalkulation_Vorlage!$A$1:$G$36</definedName>
    <definedName name="EinflußfaktorenGewimmsteigerung">[1]AuswirkungEinflußfaktoren!$A$2</definedName>
    <definedName name="Einheiten">[2]Stammdaten!$C$2:$C$4</definedName>
    <definedName name="Fleischtest">[3]Fleischtest_Roastbeef!$A$1</definedName>
    <definedName name="Göken">#REF!</definedName>
    <definedName name="HELA">#REF!</definedName>
    <definedName name="Hellma">#REF!</definedName>
    <definedName name="Kontrollverfahren_und_Kalkulation_Bankett_VA">#REF!</definedName>
    <definedName name="Lieferantenadressen">'[4]Adressen Lieferanten'!$A$1</definedName>
    <definedName name="Menü">[4]Menü!$A$1</definedName>
    <definedName name="Mise_en_place_liste">#REF!</definedName>
    <definedName name="Molkereiprodukte">#REF!</definedName>
    <definedName name="Obst_Gemüse_Salat">#REF!</definedName>
    <definedName name="Rezepte">[5]Mise_en_place!$J$1</definedName>
    <definedName name="Rezeptur">#REF!</definedName>
    <definedName name="Schnitzel">Kalkulation_Vorlage!#REF!</definedName>
    <definedName name="Schöller">#REF!</definedName>
    <definedName name="Schweinebraten">Kalkulation_Vorlage!#REF!</definedName>
    <definedName name="Sunfruits">[4]Weitz!$A$1</definedName>
    <definedName name="Tagesplan">#REF!</definedName>
    <definedName name="Vor_Nachkalkulation">[5]Mise_en_place!$A$1</definedName>
    <definedName name="Weiß">#REF!</definedName>
  </definedNames>
  <calcPr calcId="144525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D32" i="1" l="1"/>
  <c r="E32" i="1" l="1"/>
  <c r="A32" i="1"/>
  <c r="F30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E12" i="1"/>
  <c r="E11" i="1"/>
  <c r="E10" i="1" l="1"/>
  <c r="C24" i="1"/>
  <c r="C23" i="1"/>
  <c r="C22" i="1"/>
  <c r="C21" i="1"/>
  <c r="C20" i="1"/>
  <c r="C19" i="1"/>
  <c r="C18" i="1"/>
  <c r="C17" i="1"/>
  <c r="C16" i="1"/>
  <c r="C14" i="1"/>
  <c r="F25" i="1"/>
  <c r="E25" i="1"/>
  <c r="G3" i="1"/>
  <c r="E26" i="1" l="1"/>
  <c r="F28" i="1" l="1"/>
  <c r="F29" i="1" l="1"/>
</calcChain>
</file>

<file path=xl/comments1.xml><?xml version="1.0" encoding="utf-8"?>
<comments xmlns="http://schemas.openxmlformats.org/spreadsheetml/2006/main">
  <authors>
    <author>root</author>
  </authors>
  <commentList>
    <comment ref="B7" authorId="0">
      <text>
        <r>
          <rPr>
            <sz val="9"/>
            <color indexed="81"/>
            <rFont val="Calibri"/>
            <family val="2"/>
            <scheme val="minor"/>
          </rPr>
          <t>Gewünschte Produktionsmenge eingeben, dann erhalten Sie in Spalte F die benötigten Warenmenge!</t>
        </r>
      </text>
    </comment>
  </commentList>
</comments>
</file>

<file path=xl/sharedStrings.xml><?xml version="1.0" encoding="utf-8"?>
<sst xmlns="http://schemas.openxmlformats.org/spreadsheetml/2006/main" count="55" uniqueCount="46">
  <si>
    <t>Rezeptur</t>
  </si>
  <si>
    <t>für:</t>
  </si>
  <si>
    <t xml:space="preserve"> </t>
  </si>
  <si>
    <t xml:space="preserve"> Name: </t>
  </si>
  <si>
    <t xml:space="preserve">Datum: </t>
  </si>
  <si>
    <t>Bemerkungen:</t>
  </si>
  <si>
    <t>Vorbereitungszeit:</t>
  </si>
  <si>
    <t>Zubereitungszeit:</t>
  </si>
  <si>
    <t>Produktionsmenge:</t>
  </si>
  <si>
    <t>Sparte:</t>
  </si>
  <si>
    <t>Anzahl-Port.:</t>
  </si>
  <si>
    <t>Warengruppe:</t>
  </si>
  <si>
    <t>Produkt</t>
  </si>
  <si>
    <t>Menge</t>
  </si>
  <si>
    <t>EH</t>
  </si>
  <si>
    <t>Preis</t>
  </si>
  <si>
    <t>Wareneinsatz in € pro Portion</t>
  </si>
  <si>
    <t>Kalkulationsfaktor</t>
  </si>
  <si>
    <t>Wareneinsatz in %</t>
  </si>
  <si>
    <t>Mehrwertsteuer</t>
  </si>
  <si>
    <t>Zubereitung:</t>
  </si>
  <si>
    <t>Restaurant</t>
  </si>
  <si>
    <t>Produktionsmenge</t>
  </si>
  <si>
    <t>kg</t>
  </si>
  <si>
    <t>Stk</t>
  </si>
  <si>
    <t>Semmelbrösel</t>
  </si>
  <si>
    <t>Mehl griffig</t>
  </si>
  <si>
    <t>Eier</t>
  </si>
  <si>
    <t>Preis pro EH</t>
  </si>
  <si>
    <t>Küche</t>
  </si>
  <si>
    <t>Hauptgerichte</t>
  </si>
  <si>
    <t>Schweinsschnitzel</t>
  </si>
  <si>
    <t>Bruttoverkaufspreis</t>
  </si>
  <si>
    <t>Nettoverkaufspreis</t>
  </si>
  <si>
    <t>Mögliche Erweiterungen:</t>
  </si>
  <si>
    <t>Anfragen an klaus@kloebel.at oder 0676 676 95 33</t>
  </si>
  <si>
    <t>- Zentrale Artikelliste zur Pflege der Artikel und Preise</t>
  </si>
  <si>
    <t>- Übersichtblatt aller erstellten Rezepte</t>
  </si>
  <si>
    <t>- diverse Felderweiterungen</t>
  </si>
  <si>
    <t>- Kalkulation auf Basis Faktor oder Wareneinsatz</t>
  </si>
  <si>
    <t>- Fehlt Ihnen eine Funktion? Einfach anfragen!</t>
  </si>
  <si>
    <t>Wareneinsatz in € gesamt</t>
  </si>
  <si>
    <t>1) Schnitzel im Mehl wenden, überschüssiges Mehl abklopfen.
2) Schnitzel durch die verschlagenen Eier ziehen
3) Schnitzel in den Bröseln wenden, diese nur leicht andrücken! Überschüssige Brösel abklopfen.</t>
  </si>
  <si>
    <t>Deckungsbeitrag p.P.</t>
  </si>
  <si>
    <t>- Analyse Ihrer kompletten Speise- und Getränkekarte</t>
  </si>
  <si>
    <t xml:space="preserve">    (Gewinner, Renner, Schläfer, Verlierer)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</si>
</sst>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"/>
    <numFmt numFmtId="165" formatCode="_-* #,##0.00\ [$€]_-;\-* #,##0.00\ [$€]_-;_-* &quot;-&quot;??\ [$€]_-;_-@_-"/>
    <numFmt numFmtId="166" formatCode="_-* #,##0.00\ _D_M_-;\-* #,##0.00\ _D_M_-;_-* &quot;-&quot;??\ _D_M_-;_-@_-"/>
    <numFmt numFmtId="167" formatCode="0.000"/>
    <numFmt numFmtId="168" formatCode="_-* #,##0.00\ [$€-407]_-;\-* #,##0.00\ [$€-407]_-;_-* &quot;-&quot;??\ [$€-407]_-;_-@_-"/>
    <numFmt numFmtId="169" formatCode="_-* #,##0.00\ &quot;DM&quot;_-;\-* #,##0.00\ &quot;DM&quot;_-;_-* &quot;-&quot;??\ &quot;DM&quot;_-;_-@_-"/>
    <numFmt numFmtId="170" formatCode="[$€-C07]\ #,##0.00;[Red]\-[$€-C07]\ #,##0.00"/>
    <numFmt numFmtId="171" formatCode="#,##0.00_ ;[Red]\-#,##0.00\ "/>
    <numFmt numFmtId="172" formatCode="[$€-C07]\ #,##0.00"/>
  </numFmts>
  <fonts count="16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Calibri"/>
      <family val="2"/>
      <scheme val="minor"/>
    </font>
    <font>
      <sz val="11"/>
      <name val="Arial Narrow"/>
      <family val="2"/>
    </font>
    <font>
      <sz val="11"/>
      <color indexed="23"/>
      <name val="Arial Narrow"/>
      <family val="2"/>
    </font>
    <font>
      <sz val="10"/>
      <color indexed="23"/>
      <name val="Arial Narrow"/>
      <family val="2"/>
    </font>
    <font>
      <sz val="1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4" fillId="2" borderId="0" xfId="8" applyNumberFormat="1" applyFont="1" applyFill="1" applyBorder="1" applyProtection="1">
      <protection locked="0"/>
    </xf>
    <xf numFmtId="0" fontId="4" fillId="2" borderId="0" xfId="8" applyNumberFormat="1" applyFont="1" applyFill="1" applyBorder="1" applyAlignment="1" applyProtection="1">
      <alignment horizontal="right"/>
      <protection locked="0"/>
    </xf>
    <xf numFmtId="1" fontId="4" fillId="2" borderId="7" xfId="8" applyNumberFormat="1" applyFont="1" applyFill="1" applyBorder="1" applyProtection="1">
      <protection locked="0"/>
    </xf>
    <xf numFmtId="165" fontId="4" fillId="2" borderId="13" xfId="2" applyFont="1" applyFill="1" applyBorder="1" applyAlignment="1" applyProtection="1">
      <alignment horizontal="center"/>
      <protection locked="0"/>
    </xf>
    <xf numFmtId="170" fontId="4" fillId="2" borderId="13" xfId="2" applyNumberFormat="1" applyFont="1" applyFill="1" applyBorder="1" applyAlignment="1" applyProtection="1">
      <alignment horizontal="center"/>
      <protection locked="0"/>
    </xf>
    <xf numFmtId="0" fontId="3" fillId="2" borderId="1" xfId="8" applyFont="1" applyFill="1" applyBorder="1" applyProtection="1"/>
    <xf numFmtId="0" fontId="4" fillId="2" borderId="2" xfId="8" applyFont="1" applyFill="1" applyBorder="1" applyProtection="1"/>
    <xf numFmtId="164" fontId="4" fillId="2" borderId="2" xfId="8" applyNumberFormat="1" applyFont="1" applyFill="1" applyBorder="1" applyProtection="1"/>
    <xf numFmtId="0" fontId="4" fillId="2" borderId="2" xfId="8" applyNumberFormat="1" applyFont="1" applyFill="1" applyBorder="1" applyAlignment="1" applyProtection="1">
      <alignment horizontal="right"/>
    </xf>
    <xf numFmtId="0" fontId="4" fillId="2" borderId="3" xfId="8" applyNumberFormat="1" applyFont="1" applyFill="1" applyBorder="1" applyProtection="1"/>
    <xf numFmtId="0" fontId="4" fillId="0" borderId="0" xfId="0" applyFont="1" applyProtection="1"/>
    <xf numFmtId="0" fontId="4" fillId="2" borderId="4" xfId="8" applyNumberFormat="1" applyFont="1" applyFill="1" applyBorder="1" applyAlignment="1" applyProtection="1">
      <alignment horizontal="right"/>
    </xf>
    <xf numFmtId="0" fontId="4" fillId="2" borderId="0" xfId="8" applyNumberFormat="1" applyFont="1" applyFill="1" applyBorder="1" applyProtection="1"/>
    <xf numFmtId="0" fontId="4" fillId="2" borderId="5" xfId="8" applyNumberFormat="1" applyFont="1" applyFill="1" applyBorder="1" applyProtection="1"/>
    <xf numFmtId="0" fontId="4" fillId="2" borderId="0" xfId="8" applyNumberFormat="1" applyFont="1" applyFill="1" applyBorder="1" applyAlignment="1" applyProtection="1">
      <alignment horizontal="right"/>
    </xf>
    <xf numFmtId="14" fontId="4" fillId="2" borderId="5" xfId="8" applyNumberFormat="1" applyFont="1" applyFill="1" applyBorder="1" applyAlignment="1" applyProtection="1">
      <alignment horizontal="left"/>
    </xf>
    <xf numFmtId="0" fontId="4" fillId="2" borderId="0" xfId="8" applyFont="1" applyFill="1" applyBorder="1" applyProtection="1"/>
    <xf numFmtId="0" fontId="4" fillId="2" borderId="5" xfId="8" applyFont="1" applyFill="1" applyBorder="1" applyProtection="1"/>
    <xf numFmtId="0" fontId="5" fillId="2" borderId="0" xfId="8" applyFont="1" applyFill="1" applyBorder="1" applyProtection="1"/>
    <xf numFmtId="0" fontId="4" fillId="2" borderId="6" xfId="8" applyNumberFormat="1" applyFont="1" applyFill="1" applyBorder="1" applyAlignment="1" applyProtection="1">
      <alignment horizontal="right"/>
    </xf>
    <xf numFmtId="1" fontId="4" fillId="2" borderId="7" xfId="8" applyNumberFormat="1" applyFont="1" applyFill="1" applyBorder="1" applyProtection="1"/>
    <xf numFmtId="0" fontId="4" fillId="2" borderId="7" xfId="8" applyNumberFormat="1" applyFont="1" applyFill="1" applyBorder="1" applyAlignment="1" applyProtection="1">
      <alignment horizontal="right"/>
    </xf>
    <xf numFmtId="0" fontId="4" fillId="2" borderId="7" xfId="8" applyNumberFormat="1" applyFont="1" applyFill="1" applyBorder="1" applyProtection="1"/>
    <xf numFmtId="0" fontId="4" fillId="2" borderId="8" xfId="8" applyNumberFormat="1" applyFont="1" applyFill="1" applyBorder="1" applyProtection="1"/>
    <xf numFmtId="0" fontId="4" fillId="2" borderId="9" xfId="8" applyNumberFormat="1" applyFont="1" applyFill="1" applyBorder="1" applyAlignment="1" applyProtection="1">
      <alignment horizontal="center"/>
    </xf>
    <xf numFmtId="0" fontId="4" fillId="2" borderId="10" xfId="8" applyNumberFormat="1" applyFont="1" applyFill="1" applyBorder="1" applyProtection="1"/>
    <xf numFmtId="0" fontId="6" fillId="2" borderId="10" xfId="8" applyNumberFormat="1" applyFont="1" applyFill="1" applyBorder="1" applyProtection="1"/>
    <xf numFmtId="0" fontId="4" fillId="2" borderId="10" xfId="8" applyNumberFormat="1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4" fillId="2" borderId="1" xfId="8" applyFont="1" applyFill="1" applyBorder="1" applyProtection="1"/>
    <xf numFmtId="167" fontId="4" fillId="2" borderId="2" xfId="8" applyNumberFormat="1" applyFont="1" applyFill="1" applyBorder="1" applyAlignment="1" applyProtection="1">
      <alignment horizontal="right"/>
    </xf>
    <xf numFmtId="168" fontId="4" fillId="2" borderId="2" xfId="8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4" fillId="2" borderId="4" xfId="8" applyFont="1" applyFill="1" applyBorder="1" applyProtection="1"/>
    <xf numFmtId="170" fontId="4" fillId="2" borderId="0" xfId="8" applyNumberFormat="1" applyFont="1" applyFill="1" applyBorder="1" applyAlignment="1" applyProtection="1">
      <alignment horizontal="right"/>
    </xf>
    <xf numFmtId="0" fontId="4" fillId="2" borderId="0" xfId="8" applyNumberFormat="1" applyFont="1" applyFill="1" applyBorder="1" applyAlignment="1" applyProtection="1">
      <alignment horizontal="center"/>
    </xf>
    <xf numFmtId="170" fontId="4" fillId="2" borderId="0" xfId="2" applyNumberFormat="1" applyFont="1" applyFill="1" applyBorder="1" applyAlignment="1" applyProtection="1">
      <alignment horizontal="right"/>
    </xf>
    <xf numFmtId="0" fontId="4" fillId="2" borderId="4" xfId="8" applyNumberFormat="1" applyFont="1" applyFill="1" applyBorder="1" applyProtection="1"/>
    <xf numFmtId="169" fontId="4" fillId="2" borderId="0" xfId="9" applyFont="1" applyFill="1" applyBorder="1" applyProtection="1"/>
    <xf numFmtId="171" fontId="4" fillId="2" borderId="0" xfId="2" applyNumberFormat="1" applyFont="1" applyFill="1" applyBorder="1" applyAlignment="1" applyProtection="1">
      <alignment horizontal="right"/>
    </xf>
    <xf numFmtId="0" fontId="7" fillId="2" borderId="4" xfId="8" applyFont="1" applyFill="1" applyBorder="1" applyAlignment="1" applyProtection="1">
      <alignment horizontal="center"/>
    </xf>
    <xf numFmtId="0" fontId="4" fillId="2" borderId="0" xfId="8" applyFont="1" applyFill="1" applyBorder="1" applyAlignment="1" applyProtection="1">
      <alignment horizontal="center"/>
    </xf>
    <xf numFmtId="9" fontId="4" fillId="2" borderId="0" xfId="5" applyFont="1" applyFill="1" applyBorder="1" applyAlignment="1" applyProtection="1">
      <alignment horizontal="left"/>
    </xf>
    <xf numFmtId="10" fontId="4" fillId="2" borderId="5" xfId="8" applyNumberFormat="1" applyFont="1" applyFill="1" applyBorder="1" applyAlignment="1" applyProtection="1">
      <alignment horizontal="right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10" fontId="4" fillId="2" borderId="6" xfId="5" applyNumberFormat="1" applyFont="1" applyFill="1" applyBorder="1" applyAlignment="1" applyProtection="1">
      <alignment horizontal="center"/>
    </xf>
    <xf numFmtId="165" fontId="4" fillId="2" borderId="7" xfId="2" applyFont="1" applyFill="1" applyBorder="1" applyProtection="1"/>
    <xf numFmtId="170" fontId="4" fillId="2" borderId="7" xfId="2" applyNumberFormat="1" applyFont="1" applyFill="1" applyBorder="1" applyProtection="1"/>
    <xf numFmtId="9" fontId="4" fillId="0" borderId="0" xfId="0" applyNumberFormat="1" applyFont="1" applyProtection="1"/>
    <xf numFmtId="0" fontId="4" fillId="2" borderId="6" xfId="8" applyNumberFormat="1" applyFont="1" applyFill="1" applyBorder="1" applyAlignment="1" applyProtection="1">
      <alignment horizontal="center"/>
    </xf>
    <xf numFmtId="0" fontId="4" fillId="2" borderId="7" xfId="8" applyNumberFormat="1" applyFont="1" applyFill="1" applyBorder="1" applyAlignment="1" applyProtection="1">
      <alignment horizontal="center"/>
    </xf>
    <xf numFmtId="0" fontId="7" fillId="2" borderId="8" xfId="8" applyFont="1" applyFill="1" applyBorder="1" applyAlignment="1" applyProtection="1">
      <alignment horizontal="right"/>
    </xf>
    <xf numFmtId="170" fontId="4" fillId="2" borderId="19" xfId="2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0" borderId="12" xfId="8" applyFont="1" applyFill="1" applyBorder="1" applyProtection="1">
      <protection locked="0"/>
    </xf>
    <xf numFmtId="0" fontId="4" fillId="0" borderId="13" xfId="8" applyFont="1" applyFill="1" applyBorder="1" applyProtection="1">
      <protection locked="0"/>
    </xf>
    <xf numFmtId="0" fontId="4" fillId="0" borderId="14" xfId="8" applyFont="1" applyFill="1" applyBorder="1" applyProtection="1">
      <protection locked="0"/>
    </xf>
    <xf numFmtId="167" fontId="4" fillId="0" borderId="14" xfId="8" applyNumberFormat="1" applyFont="1" applyFill="1" applyBorder="1" applyProtection="1">
      <protection locked="0"/>
    </xf>
    <xf numFmtId="0" fontId="4" fillId="2" borderId="12" xfId="8" applyFont="1" applyFill="1" applyBorder="1" applyProtection="1">
      <protection locked="0"/>
    </xf>
    <xf numFmtId="167" fontId="4" fillId="2" borderId="17" xfId="8" applyNumberFormat="1" applyFont="1" applyFill="1" applyBorder="1" applyProtection="1">
      <protection locked="0"/>
    </xf>
    <xf numFmtId="0" fontId="4" fillId="2" borderId="17" xfId="8" applyFont="1" applyFill="1" applyBorder="1" applyProtection="1">
      <protection locked="0"/>
    </xf>
    <xf numFmtId="0" fontId="4" fillId="2" borderId="0" xfId="8" applyFont="1" applyFill="1" applyBorder="1" applyProtection="1">
      <protection locked="0"/>
    </xf>
    <xf numFmtId="0" fontId="4" fillId="2" borderId="7" xfId="8" applyNumberFormat="1" applyFont="1" applyFill="1" applyBorder="1" applyAlignment="1" applyProtection="1">
      <alignment horizontal="left"/>
      <protection locked="0"/>
    </xf>
    <xf numFmtId="9" fontId="4" fillId="2" borderId="0" xfId="8" applyNumberFormat="1" applyFont="1" applyFill="1" applyBorder="1" applyAlignment="1" applyProtection="1">
      <alignment horizontal="right"/>
    </xf>
    <xf numFmtId="0" fontId="6" fillId="2" borderId="10" xfId="8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4" fillId="3" borderId="0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4" fillId="0" borderId="0" xfId="0" quotePrefix="1" applyFont="1" applyBorder="1" applyProtection="1"/>
    <xf numFmtId="0" fontId="13" fillId="0" borderId="0" xfId="0" quotePrefix="1" applyFont="1" applyBorder="1" applyProtection="1"/>
    <xf numFmtId="165" fontId="4" fillId="2" borderId="2" xfId="2" applyFont="1" applyFill="1" applyBorder="1" applyAlignment="1" applyProtection="1">
      <alignment horizontal="right"/>
    </xf>
    <xf numFmtId="0" fontId="4" fillId="0" borderId="7" xfId="0" applyFont="1" applyBorder="1" applyProtection="1"/>
    <xf numFmtId="170" fontId="4" fillId="2" borderId="7" xfId="8" applyNumberFormat="1" applyFont="1" applyFill="1" applyBorder="1" applyAlignment="1" applyProtection="1">
      <alignment horizontal="right"/>
    </xf>
    <xf numFmtId="0" fontId="4" fillId="2" borderId="7" xfId="8" applyFont="1" applyFill="1" applyBorder="1" applyProtection="1"/>
    <xf numFmtId="0" fontId="4" fillId="4" borderId="0" xfId="0" applyFont="1" applyFill="1" applyProtection="1"/>
    <xf numFmtId="172" fontId="4" fillId="2" borderId="15" xfId="8" applyNumberFormat="1" applyFont="1" applyFill="1" applyBorder="1" applyProtection="1"/>
    <xf numFmtId="172" fontId="4" fillId="2" borderId="16" xfId="8" applyNumberFormat="1" applyFont="1" applyFill="1" applyBorder="1" applyProtection="1"/>
    <xf numFmtId="172" fontId="4" fillId="2" borderId="18" xfId="8" applyNumberFormat="1" applyFont="1" applyFill="1" applyBorder="1" applyProtection="1"/>
    <xf numFmtId="172" fontId="4" fillId="2" borderId="3" xfId="8" applyNumberFormat="1" applyFont="1" applyFill="1" applyBorder="1" applyProtection="1"/>
    <xf numFmtId="166" fontId="4" fillId="2" borderId="14" xfId="3" applyFont="1" applyFill="1" applyBorder="1" applyProtection="1"/>
    <xf numFmtId="170" fontId="4" fillId="2" borderId="14" xfId="2" applyNumberFormat="1" applyFont="1" applyFill="1" applyBorder="1" applyProtection="1"/>
    <xf numFmtId="165" fontId="4" fillId="2" borderId="14" xfId="2" applyFont="1" applyFill="1" applyBorder="1" applyProtection="1"/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0" xfId="8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4" fillId="0" borderId="0" xfId="0" quotePrefix="1" applyFont="1" applyProtection="1"/>
  </cellXfs>
  <cellStyles count="11">
    <cellStyle name="Dezimal 2" xfId="1"/>
    <cellStyle name="Euro" xfId="2"/>
    <cellStyle name="Komma" xfId="3" builtinId="3"/>
    <cellStyle name="Komma 2" xfId="4"/>
    <cellStyle name="Prozent" xfId="5" builtinId="5"/>
    <cellStyle name="Prozent 2" xfId="6"/>
    <cellStyle name="Standard" xfId="0" builtinId="0"/>
    <cellStyle name="Standard 2" xfId="7"/>
    <cellStyle name="Standard_Rezepturen" xfId="8"/>
    <cellStyle name="Währung" xfId="9" builtinId="4"/>
    <cellStyle name="Währung 2" xfId="1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Uwe%20Ladwig\Eigene%20Dateien\F-BSupport\Coester%20-%20Schmidt\Kunden\Hohnstein\Mai%202004\MSOFFICE\EXCEL\ARBEITEN\FOODSTYL\Gewinn-Einflu&#223;fakto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ot\Desktop\ebooks\Webinar%20-%20Die%20Gewinn-Einfluss-Faktoren%20im%20F&amp;B,%20Restaurant,%20Gastronomie\12-01-01%20Rezeptur-Kalkulation%20von%20Speisen%20mit%20Artikelliste%202012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IFH\EigeneSchulungsthemen\EDV%20in%20der%20K&#252;che%20LebensmitteleinkaufM&#246;venpick\000410AkaUnterlagen\Fleischtest_Formul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i_01\c\Eigene%20Dateien\K&#252;che\Einkauf_Stadtwaldhau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i_01\c\Eigene%20Dateien\Stadtwaldhaus\Mise_en_Place_Lis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AuswirkungEinflußfaktoren"/>
      <sheetName val="Tabelle2"/>
      <sheetName val="Tabelle3"/>
    </sheetNames>
    <sheetDataSet>
      <sheetData sheetId="0"/>
      <sheetData sheetId="1">
        <row r="2">
          <cell r="A2" t="str">
            <v>2. Schritt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Artikelliste"/>
      <sheetName val="GKZ Übungsbeispiel Küche "/>
      <sheetName val="Grundkalkulation_Vor"/>
      <sheetName val="Grundkalkulation_Rück"/>
      <sheetName val="Deckungsbeitrag Variante"/>
      <sheetName val="Vor_Nachkalkulation Büfett"/>
      <sheetName val="Beispiel_Vorkalkulation"/>
      <sheetName val="Beispiel_Nachkalkulation"/>
      <sheetName val="Vorkalkulation_leer"/>
      <sheetName val="Nachkalkulation_leer"/>
    </sheetNames>
    <sheetDataSet>
      <sheetData sheetId="0">
        <row r="2">
          <cell r="C2" t="str">
            <v>KG</v>
          </cell>
        </row>
        <row r="3">
          <cell r="C3" t="str">
            <v>Stück</v>
          </cell>
        </row>
        <row r="4">
          <cell r="C4" t="str">
            <v>LTR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ischtest_leerFormular"/>
      <sheetName val="Fleischtest_Roastbeef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Adressen Lieferanten"/>
      <sheetName val="Aufgabenverteilung_Bestellung"/>
      <sheetName val="Vreriksen"/>
      <sheetName val="Weitz"/>
      <sheetName val="BÄKO"/>
      <sheetName val="Leer"/>
      <sheetName val="Nefen"/>
      <sheetName val="Kuhn"/>
      <sheetName val="Fleisch"/>
      <sheetName val="Eis_Motta"/>
      <sheetName val="Backwaren_Knopp"/>
      <sheetName val="Modul1"/>
      <sheetName val="Modul2"/>
    </sheetNames>
    <sheetDataSet>
      <sheetData sheetId="0"/>
      <sheetData sheetId="1">
        <row r="1">
          <cell r="A1" t="str">
            <v>Firmenname</v>
          </cell>
        </row>
      </sheetData>
      <sheetData sheetId="2"/>
      <sheetData sheetId="3"/>
      <sheetData sheetId="4">
        <row r="1">
          <cell r="A1" t="str">
            <v>Weitz GmbH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e_en_place"/>
      <sheetName val="BüfettSTWH_Mise_en_plac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R36"/>
  <sheetViews>
    <sheetView tabSelected="1" zoomScale="90" zoomScaleNormal="90" workbookViewId="0">
      <selection activeCell="A19" sqref="A19"/>
    </sheetView>
  </sheetViews>
  <sheetFormatPr baseColWidth="10" defaultRowHeight="15.75" x14ac:dyDescent="0.25"/>
  <cols>
    <col min="1" max="1" width="20.875" style="11" customWidth="1"/>
    <col min="2" max="2" width="9.875" style="11" customWidth="1"/>
    <col min="3" max="3" width="5.75" style="11" customWidth="1"/>
    <col min="4" max="4" width="11" style="11"/>
    <col min="5" max="5" width="15.125" style="11" customWidth="1"/>
    <col min="6" max="6" width="12.375" style="11" customWidth="1"/>
    <col min="7" max="7" width="15.75" style="11" customWidth="1"/>
    <col min="8" max="16384" width="11" style="11"/>
  </cols>
  <sheetData>
    <row r="1" spans="1:18" ht="26.25" x14ac:dyDescent="0.4">
      <c r="A1" s="6" t="s">
        <v>0</v>
      </c>
      <c r="B1" s="7"/>
      <c r="C1" s="7"/>
      <c r="D1" s="8"/>
      <c r="E1" s="7"/>
      <c r="F1" s="9"/>
      <c r="G1" s="10"/>
    </row>
    <row r="2" spans="1:18" x14ac:dyDescent="0.25">
      <c r="A2" s="12" t="s">
        <v>1</v>
      </c>
      <c r="B2" s="1" t="s">
        <v>21</v>
      </c>
      <c r="C2" s="1"/>
      <c r="D2" s="1" t="s">
        <v>2</v>
      </c>
      <c r="E2" s="13" t="s">
        <v>2</v>
      </c>
      <c r="F2" s="13" t="s">
        <v>2</v>
      </c>
      <c r="G2" s="14" t="s">
        <v>2</v>
      </c>
    </row>
    <row r="3" spans="1:18" x14ac:dyDescent="0.25">
      <c r="A3" s="12" t="s">
        <v>3</v>
      </c>
      <c r="B3" s="1" t="s">
        <v>31</v>
      </c>
      <c r="C3" s="1"/>
      <c r="D3" s="2"/>
      <c r="E3" s="13"/>
      <c r="F3" s="15" t="s">
        <v>4</v>
      </c>
      <c r="G3" s="16">
        <f ca="1">NOW()</f>
        <v>41754.07670740741</v>
      </c>
    </row>
    <row r="4" spans="1:18" x14ac:dyDescent="0.25">
      <c r="A4" s="12" t="s">
        <v>5</v>
      </c>
      <c r="B4" s="100"/>
      <c r="C4" s="100"/>
      <c r="D4" s="100"/>
      <c r="E4" s="17" t="s">
        <v>6</v>
      </c>
      <c r="F4" s="69"/>
      <c r="G4" s="18"/>
    </row>
    <row r="5" spans="1:18" x14ac:dyDescent="0.25">
      <c r="A5" s="12"/>
      <c r="B5" s="100"/>
      <c r="C5" s="100"/>
      <c r="D5" s="100"/>
      <c r="E5" s="17" t="s">
        <v>7</v>
      </c>
      <c r="F5" s="69"/>
      <c r="G5" s="18"/>
    </row>
    <row r="6" spans="1:18" x14ac:dyDescent="0.25">
      <c r="A6" s="12"/>
      <c r="B6" s="100"/>
      <c r="C6" s="100"/>
      <c r="D6" s="100"/>
      <c r="E6" s="17"/>
      <c r="F6" s="19"/>
      <c r="G6" s="18"/>
    </row>
    <row r="7" spans="1:18" x14ac:dyDescent="0.25">
      <c r="A7" s="12" t="s">
        <v>8</v>
      </c>
      <c r="B7" s="1">
        <v>20</v>
      </c>
      <c r="C7" s="13"/>
      <c r="D7" s="15"/>
      <c r="E7" s="17" t="s">
        <v>9</v>
      </c>
      <c r="F7" s="69" t="s">
        <v>29</v>
      </c>
      <c r="G7" s="18"/>
    </row>
    <row r="8" spans="1:18" ht="16.5" thickBot="1" x14ac:dyDescent="0.3">
      <c r="A8" s="20" t="s">
        <v>10</v>
      </c>
      <c r="B8" s="3">
        <v>4</v>
      </c>
      <c r="C8" s="21"/>
      <c r="D8" s="22" t="s">
        <v>2</v>
      </c>
      <c r="E8" s="23" t="s">
        <v>11</v>
      </c>
      <c r="F8" s="70" t="s">
        <v>30</v>
      </c>
      <c r="G8" s="24" t="s">
        <v>2</v>
      </c>
    </row>
    <row r="9" spans="1:18" ht="17.25" thickBot="1" x14ac:dyDescent="0.35">
      <c r="A9" s="25" t="s">
        <v>12</v>
      </c>
      <c r="B9" s="26" t="s">
        <v>13</v>
      </c>
      <c r="C9" s="26" t="s">
        <v>14</v>
      </c>
      <c r="D9" s="27" t="s">
        <v>28</v>
      </c>
      <c r="E9" s="28" t="s">
        <v>15</v>
      </c>
      <c r="F9" s="72" t="s">
        <v>22</v>
      </c>
      <c r="G9" s="29"/>
      <c r="I9" s="77" t="s">
        <v>34</v>
      </c>
      <c r="J9" s="78"/>
      <c r="K9" s="79"/>
      <c r="L9" s="80"/>
      <c r="M9" s="79"/>
      <c r="N9" s="74"/>
      <c r="O9" s="73"/>
      <c r="P9" s="74"/>
      <c r="Q9" s="75"/>
      <c r="R9" s="76"/>
    </row>
    <row r="10" spans="1:18" ht="16.5" x14ac:dyDescent="0.3">
      <c r="A10" s="62" t="s">
        <v>31</v>
      </c>
      <c r="B10" s="63">
        <v>0.6</v>
      </c>
      <c r="C10" s="4" t="s">
        <v>23</v>
      </c>
      <c r="D10" s="5">
        <v>7.5</v>
      </c>
      <c r="E10" s="95">
        <f>IF(A10=0,"",D10*B10)</f>
        <v>4.5</v>
      </c>
      <c r="F10" s="94">
        <f>IF(B10=0,"",B10*$B$7/$B$8)</f>
        <v>3</v>
      </c>
      <c r="G10" s="90">
        <f>IF(A10=0,"",D10*F10)</f>
        <v>22.5</v>
      </c>
      <c r="I10" s="83" t="s">
        <v>36</v>
      </c>
      <c r="J10" s="82"/>
      <c r="K10" s="79"/>
      <c r="L10" s="80"/>
      <c r="M10" s="79"/>
      <c r="N10" s="74"/>
      <c r="O10" s="73"/>
      <c r="P10" s="74"/>
      <c r="Q10" s="75"/>
      <c r="R10" s="76"/>
    </row>
    <row r="11" spans="1:18" ht="16.5" x14ac:dyDescent="0.3">
      <c r="A11" s="62" t="s">
        <v>25</v>
      </c>
      <c r="B11" s="64">
        <v>0.15</v>
      </c>
      <c r="C11" s="4" t="s">
        <v>23</v>
      </c>
      <c r="D11" s="5">
        <v>0.75</v>
      </c>
      <c r="E11" s="95">
        <f t="shared" ref="E11:E24" si="0">IF(A11=0,"",D11*B11)</f>
        <v>0.11249999999999999</v>
      </c>
      <c r="F11" s="94">
        <f t="shared" ref="F11:F24" si="1">IF(B11=0,"",B11*$B$7/$B$8)</f>
        <v>0.75</v>
      </c>
      <c r="G11" s="91">
        <f t="shared" ref="G11:G25" si="2">IF(A11=0,"",D11*F11)</f>
        <v>0.5625</v>
      </c>
      <c r="I11" s="83" t="s">
        <v>37</v>
      </c>
      <c r="J11" s="82"/>
      <c r="K11" s="79"/>
      <c r="L11" s="80"/>
      <c r="M11" s="79"/>
      <c r="N11" s="74"/>
      <c r="O11" s="73"/>
      <c r="P11" s="74"/>
      <c r="Q11" s="75"/>
      <c r="R11" s="76"/>
    </row>
    <row r="12" spans="1:18" ht="16.5" x14ac:dyDescent="0.3">
      <c r="A12" s="62" t="s">
        <v>26</v>
      </c>
      <c r="B12" s="64">
        <v>0.1</v>
      </c>
      <c r="C12" s="4" t="s">
        <v>23</v>
      </c>
      <c r="D12" s="5">
        <v>0.8</v>
      </c>
      <c r="E12" s="95">
        <f t="shared" si="0"/>
        <v>8.0000000000000016E-2</v>
      </c>
      <c r="F12" s="94">
        <f t="shared" si="1"/>
        <v>0.5</v>
      </c>
      <c r="G12" s="91">
        <f t="shared" si="2"/>
        <v>0.4</v>
      </c>
      <c r="I12" s="83" t="s">
        <v>38</v>
      </c>
      <c r="J12" s="82"/>
      <c r="K12" s="79"/>
      <c r="L12" s="80"/>
      <c r="M12" s="79"/>
      <c r="N12" s="74"/>
      <c r="O12" s="73"/>
      <c r="P12" s="74"/>
      <c r="Q12" s="75"/>
      <c r="R12" s="76"/>
    </row>
    <row r="13" spans="1:18" ht="16.5" x14ac:dyDescent="0.3">
      <c r="A13" s="62" t="s">
        <v>27</v>
      </c>
      <c r="B13" s="64">
        <v>2</v>
      </c>
      <c r="C13" s="4" t="s">
        <v>24</v>
      </c>
      <c r="D13" s="5">
        <v>0.3</v>
      </c>
      <c r="E13" s="95">
        <f t="shared" si="0"/>
        <v>0.6</v>
      </c>
      <c r="F13" s="94">
        <f t="shared" si="1"/>
        <v>10</v>
      </c>
      <c r="G13" s="91">
        <f t="shared" si="2"/>
        <v>3</v>
      </c>
      <c r="I13" s="83" t="s">
        <v>39</v>
      </c>
      <c r="J13" s="82"/>
      <c r="K13" s="79"/>
      <c r="L13" s="80"/>
      <c r="M13" s="79"/>
      <c r="N13" s="74"/>
      <c r="O13" s="73"/>
      <c r="P13" s="74"/>
      <c r="Q13" s="75"/>
      <c r="R13" s="76"/>
    </row>
    <row r="14" spans="1:18" ht="16.5" x14ac:dyDescent="0.3">
      <c r="A14" s="62"/>
      <c r="B14" s="64"/>
      <c r="C14" s="4" t="str">
        <f>IF(A14&lt;&gt;"",VLOOKUP(A14,#REF!,2,FALSE),"")</f>
        <v/>
      </c>
      <c r="D14" s="5" t="str">
        <f>IF(A14&lt;&gt;"",VLOOKUP(A14,#REF!,3,FALSE),"")</f>
        <v/>
      </c>
      <c r="E14" s="95" t="str">
        <f t="shared" si="0"/>
        <v/>
      </c>
      <c r="F14" s="94" t="str">
        <f t="shared" si="1"/>
        <v/>
      </c>
      <c r="G14" s="91" t="str">
        <f t="shared" si="2"/>
        <v/>
      </c>
      <c r="I14" s="102" t="s">
        <v>44</v>
      </c>
      <c r="J14" s="82"/>
      <c r="K14" s="79"/>
      <c r="L14" s="80"/>
      <c r="M14" s="79"/>
      <c r="N14" s="74"/>
      <c r="O14" s="73"/>
      <c r="P14" s="74"/>
      <c r="Q14" s="75"/>
      <c r="R14" s="76"/>
    </row>
    <row r="15" spans="1:18" ht="16.5" x14ac:dyDescent="0.3">
      <c r="A15" s="62"/>
      <c r="B15" s="65"/>
      <c r="C15" s="4"/>
      <c r="D15" s="5" t="str">
        <f>IF(A15&lt;&gt;"",VLOOKUP(A15,#REF!,3,FALSE),"")</f>
        <v/>
      </c>
      <c r="E15" s="95" t="str">
        <f t="shared" si="0"/>
        <v/>
      </c>
      <c r="F15" s="94" t="str">
        <f t="shared" si="1"/>
        <v/>
      </c>
      <c r="G15" s="91" t="str">
        <f t="shared" si="2"/>
        <v/>
      </c>
      <c r="I15" s="81" t="s">
        <v>45</v>
      </c>
      <c r="J15" s="82"/>
      <c r="K15" s="79"/>
      <c r="L15" s="80"/>
      <c r="M15" s="79"/>
      <c r="N15" s="74"/>
      <c r="O15" s="73"/>
      <c r="P15" s="74"/>
      <c r="Q15" s="75"/>
      <c r="R15" s="76"/>
    </row>
    <row r="16" spans="1:18" ht="16.5" x14ac:dyDescent="0.3">
      <c r="A16" s="62"/>
      <c r="B16" s="65"/>
      <c r="C16" s="4" t="str">
        <f>IF(A16&lt;&gt;"",VLOOKUP(A16,#REF!,2,FALSE),"")</f>
        <v/>
      </c>
      <c r="D16" s="5" t="str">
        <f>IF(A16&lt;&gt;"",VLOOKUP(A16,#REF!,3,FALSE),"")</f>
        <v/>
      </c>
      <c r="E16" s="95" t="str">
        <f t="shared" si="0"/>
        <v/>
      </c>
      <c r="F16" s="94" t="str">
        <f t="shared" si="1"/>
        <v/>
      </c>
      <c r="G16" s="91" t="str">
        <f t="shared" si="2"/>
        <v/>
      </c>
      <c r="N16" s="74"/>
      <c r="O16" s="73"/>
      <c r="P16" s="74"/>
      <c r="Q16" s="75"/>
      <c r="R16" s="76"/>
    </row>
    <row r="17" spans="1:13" x14ac:dyDescent="0.25">
      <c r="A17" s="62"/>
      <c r="B17" s="65"/>
      <c r="C17" s="4" t="str">
        <f>IF(A17&lt;&gt;"",VLOOKUP(A17,#REF!,2,FALSE),"")</f>
        <v/>
      </c>
      <c r="D17" s="5" t="str">
        <f>IF(A17&lt;&gt;"",VLOOKUP(A17,#REF!,3,FALSE),"")</f>
        <v/>
      </c>
      <c r="E17" s="95" t="str">
        <f t="shared" si="0"/>
        <v/>
      </c>
      <c r="F17" s="94" t="str">
        <f t="shared" si="1"/>
        <v/>
      </c>
      <c r="G17" s="91" t="str">
        <f t="shared" si="2"/>
        <v/>
      </c>
      <c r="I17" s="84" t="s">
        <v>40</v>
      </c>
    </row>
    <row r="18" spans="1:13" x14ac:dyDescent="0.25">
      <c r="A18" s="62"/>
      <c r="B18" s="65"/>
      <c r="C18" s="4" t="str">
        <f>IF(A18&lt;&gt;"",VLOOKUP(A18,#REF!,2,FALSE),"")</f>
        <v/>
      </c>
      <c r="D18" s="5" t="str">
        <f>IF(A18&lt;&gt;"",VLOOKUP(A18,#REF!,3,FALSE),"")</f>
        <v/>
      </c>
      <c r="E18" s="95" t="str">
        <f t="shared" si="0"/>
        <v/>
      </c>
      <c r="F18" s="94" t="str">
        <f t="shared" si="1"/>
        <v/>
      </c>
      <c r="G18" s="91" t="str">
        <f t="shared" si="2"/>
        <v/>
      </c>
    </row>
    <row r="19" spans="1:13" x14ac:dyDescent="0.25">
      <c r="A19" s="62"/>
      <c r="B19" s="65"/>
      <c r="C19" s="4" t="str">
        <f>IF(A19&lt;&gt;"",VLOOKUP(A19,#REF!,2,FALSE),"")</f>
        <v/>
      </c>
      <c r="D19" s="5" t="str">
        <f>IF(A19&lt;&gt;"",VLOOKUP(A19,#REF!,3,FALSE),"")</f>
        <v/>
      </c>
      <c r="E19" s="95" t="str">
        <f t="shared" si="0"/>
        <v/>
      </c>
      <c r="F19" s="94" t="str">
        <f t="shared" si="1"/>
        <v/>
      </c>
      <c r="G19" s="91" t="str">
        <f t="shared" si="2"/>
        <v/>
      </c>
      <c r="I19" s="101" t="s">
        <v>35</v>
      </c>
      <c r="J19" s="101"/>
      <c r="K19" s="101"/>
      <c r="L19" s="101"/>
      <c r="M19" s="101"/>
    </row>
    <row r="20" spans="1:13" x14ac:dyDescent="0.25">
      <c r="A20" s="62"/>
      <c r="B20" s="65"/>
      <c r="C20" s="4" t="str">
        <f>IF(A20&lt;&gt;"",VLOOKUP(A20,#REF!,2,FALSE),"")</f>
        <v/>
      </c>
      <c r="D20" s="5" t="str">
        <f>IF(A20&lt;&gt;"",VLOOKUP(A20,#REF!,3,FALSE),"")</f>
        <v/>
      </c>
      <c r="E20" s="95" t="str">
        <f t="shared" si="0"/>
        <v/>
      </c>
      <c r="F20" s="94" t="str">
        <f t="shared" si="1"/>
        <v/>
      </c>
      <c r="G20" s="91" t="str">
        <f t="shared" si="2"/>
        <v/>
      </c>
    </row>
    <row r="21" spans="1:13" x14ac:dyDescent="0.25">
      <c r="A21" s="62"/>
      <c r="B21" s="65"/>
      <c r="C21" s="4" t="str">
        <f>IF(A21&lt;&gt;"",VLOOKUP(A21,#REF!,2,FALSE),"")</f>
        <v/>
      </c>
      <c r="D21" s="5" t="str">
        <f>IF(A21&lt;&gt;"",VLOOKUP(A21,#REF!,3,FALSE),"")</f>
        <v/>
      </c>
      <c r="E21" s="95" t="str">
        <f t="shared" si="0"/>
        <v/>
      </c>
      <c r="F21" s="94" t="str">
        <f t="shared" si="1"/>
        <v/>
      </c>
      <c r="G21" s="91" t="str">
        <f t="shared" si="2"/>
        <v/>
      </c>
    </row>
    <row r="22" spans="1:13" x14ac:dyDescent="0.25">
      <c r="A22" s="62"/>
      <c r="B22" s="65"/>
      <c r="C22" s="4" t="str">
        <f>IF(A22&lt;&gt;"",VLOOKUP(A22,#REF!,2,FALSE),"")</f>
        <v/>
      </c>
      <c r="D22" s="5" t="str">
        <f>IF(A22&lt;&gt;"",VLOOKUP(A22,#REF!,3,FALSE),"")</f>
        <v/>
      </c>
      <c r="E22" s="95" t="str">
        <f t="shared" si="0"/>
        <v/>
      </c>
      <c r="F22" s="94" t="str">
        <f t="shared" si="1"/>
        <v/>
      </c>
      <c r="G22" s="91" t="str">
        <f t="shared" si="2"/>
        <v/>
      </c>
    </row>
    <row r="23" spans="1:13" x14ac:dyDescent="0.25">
      <c r="A23" s="62"/>
      <c r="B23" s="65"/>
      <c r="C23" s="4" t="str">
        <f>IF(A23&lt;&gt;"",VLOOKUP(A23,#REF!,2,FALSE),"")</f>
        <v/>
      </c>
      <c r="D23" s="5" t="str">
        <f>IF(A23&lt;&gt;"",VLOOKUP(A23,#REF!,3,FALSE),"")</f>
        <v/>
      </c>
      <c r="E23" s="95" t="str">
        <f t="shared" si="0"/>
        <v/>
      </c>
      <c r="F23" s="94" t="str">
        <f t="shared" si="1"/>
        <v/>
      </c>
      <c r="G23" s="91" t="str">
        <f t="shared" si="2"/>
        <v/>
      </c>
    </row>
    <row r="24" spans="1:13" x14ac:dyDescent="0.25">
      <c r="A24" s="62"/>
      <c r="B24" s="65"/>
      <c r="C24" s="4" t="str">
        <f>IF(A24&lt;&gt;"",VLOOKUP(A24,#REF!,2,FALSE),"")</f>
        <v/>
      </c>
      <c r="D24" s="5" t="str">
        <f>IF(A24&lt;&gt;"",VLOOKUP(A24,#REF!,3,FALSE),"")</f>
        <v/>
      </c>
      <c r="E24" s="95" t="str">
        <f t="shared" si="0"/>
        <v/>
      </c>
      <c r="F24" s="94" t="str">
        <f t="shared" si="1"/>
        <v/>
      </c>
      <c r="G24" s="91" t="str">
        <f t="shared" si="2"/>
        <v/>
      </c>
    </row>
    <row r="25" spans="1:13" ht="16.5" thickBot="1" x14ac:dyDescent="0.3">
      <c r="A25" s="66"/>
      <c r="B25" s="67"/>
      <c r="C25" s="68"/>
      <c r="D25" s="4"/>
      <c r="E25" s="96" t="str">
        <f t="shared" ref="E25" si="3">IF(A25=0,"",D25*B25)</f>
        <v/>
      </c>
      <c r="F25" s="94" t="str">
        <f>IF(B25=0,"",B25*B7/B8)</f>
        <v/>
      </c>
      <c r="G25" s="92" t="str">
        <f t="shared" si="2"/>
        <v/>
      </c>
    </row>
    <row r="26" spans="1:13" x14ac:dyDescent="0.25">
      <c r="A26" s="30"/>
      <c r="B26" s="31"/>
      <c r="C26" s="9"/>
      <c r="D26" s="85" t="s">
        <v>41</v>
      </c>
      <c r="E26" s="32">
        <f>SUM(E10:E25)</f>
        <v>5.2924999999999995</v>
      </c>
      <c r="F26" s="9"/>
      <c r="G26" s="93">
        <f>SUM(G10:G25)</f>
        <v>26.462499999999999</v>
      </c>
      <c r="I26" s="33"/>
    </row>
    <row r="27" spans="1:13" x14ac:dyDescent="0.25">
      <c r="A27" s="34"/>
      <c r="B27" s="35"/>
      <c r="C27" s="15"/>
      <c r="D27" s="13"/>
      <c r="E27" s="36"/>
      <c r="F27" s="37"/>
      <c r="G27" s="14"/>
    </row>
    <row r="28" spans="1:13" x14ac:dyDescent="0.25">
      <c r="A28" s="89"/>
      <c r="B28" s="89"/>
      <c r="C28" s="15"/>
      <c r="D28" s="13" t="s">
        <v>16</v>
      </c>
      <c r="E28" s="36"/>
      <c r="F28" s="37">
        <f>SUM(E26/B8)</f>
        <v>1.3231249999999999</v>
      </c>
      <c r="G28" s="14"/>
    </row>
    <row r="29" spans="1:13" x14ac:dyDescent="0.25">
      <c r="A29" s="38"/>
      <c r="B29" s="37"/>
      <c r="C29" s="39"/>
      <c r="D29" s="13" t="s">
        <v>17</v>
      </c>
      <c r="E29" s="15"/>
      <c r="F29" s="40">
        <f>SUM(D32/F28)</f>
        <v>4.4660110791428691</v>
      </c>
      <c r="G29" s="18"/>
    </row>
    <row r="30" spans="1:13" ht="16.5" thickBot="1" x14ac:dyDescent="0.3">
      <c r="A30" s="55"/>
      <c r="B30" s="22"/>
      <c r="C30" s="56"/>
      <c r="D30" s="88" t="s">
        <v>43</v>
      </c>
      <c r="E30" s="86"/>
      <c r="F30" s="87">
        <f>+D32-F28</f>
        <v>4.5859659090909082</v>
      </c>
      <c r="G30" s="57" t="s">
        <v>2</v>
      </c>
    </row>
    <row r="31" spans="1:13" ht="16.5" thickBot="1" x14ac:dyDescent="0.3">
      <c r="A31" s="41" t="s">
        <v>18</v>
      </c>
      <c r="B31" s="42"/>
      <c r="C31" s="42"/>
      <c r="D31" s="71" t="s">
        <v>33</v>
      </c>
      <c r="E31" s="15" t="s">
        <v>19</v>
      </c>
      <c r="F31" s="43">
        <v>0.1</v>
      </c>
      <c r="G31" s="44" t="s">
        <v>32</v>
      </c>
    </row>
    <row r="32" spans="1:13" ht="16.5" thickBot="1" x14ac:dyDescent="0.3">
      <c r="A32" s="51">
        <f>IF(D32&lt;&gt;"",F28/D32,"")</f>
        <v>0.22391346153846156</v>
      </c>
      <c r="B32" s="52"/>
      <c r="C32" s="52"/>
      <c r="D32" s="53">
        <f>+G32/1.1</f>
        <v>5.9090909090909083</v>
      </c>
      <c r="E32" s="53">
        <f>+G32-D32</f>
        <v>0.59090909090909172</v>
      </c>
      <c r="F32" s="52"/>
      <c r="G32" s="58">
        <v>6.5</v>
      </c>
      <c r="I32" s="54"/>
    </row>
    <row r="33" spans="1:7" x14ac:dyDescent="0.25">
      <c r="A33" s="59" t="s">
        <v>20</v>
      </c>
      <c r="B33" s="60"/>
      <c r="C33" s="60"/>
      <c r="D33" s="60"/>
      <c r="E33" s="60"/>
      <c r="F33" s="60"/>
      <c r="G33" s="61"/>
    </row>
    <row r="34" spans="1:7" ht="153.75" customHeight="1" x14ac:dyDescent="0.25">
      <c r="A34" s="97" t="s">
        <v>42</v>
      </c>
      <c r="B34" s="98"/>
      <c r="C34" s="98"/>
      <c r="D34" s="98"/>
      <c r="E34" s="98"/>
      <c r="F34" s="98"/>
      <c r="G34" s="99"/>
    </row>
    <row r="35" spans="1:7" x14ac:dyDescent="0.25">
      <c r="A35" s="45"/>
      <c r="B35" s="46"/>
      <c r="C35" s="46"/>
      <c r="D35" s="46"/>
      <c r="E35" s="46"/>
      <c r="F35" s="46"/>
      <c r="G35" s="47"/>
    </row>
    <row r="36" spans="1:7" ht="16.5" thickBot="1" x14ac:dyDescent="0.3">
      <c r="A36" s="48"/>
      <c r="B36" s="49"/>
      <c r="C36" s="49"/>
      <c r="D36" s="49"/>
      <c r="E36" s="49"/>
      <c r="F36" s="49"/>
      <c r="G36" s="50"/>
    </row>
  </sheetData>
  <sheetProtection password="F01D" sheet="1" objects="1" scenarios="1" selectLockedCells="1"/>
  <mergeCells count="3">
    <mergeCell ref="A34:G34"/>
    <mergeCell ref="B4:D6"/>
    <mergeCell ref="I19:M19"/>
  </mergeCells>
  <conditionalFormatting sqref="A1:G27 C28:G28 A29:G29 A31:G34 A30:D30 F30:G30">
    <cfRule type="expression" dxfId="0" priority="1">
      <formula>CELL("Schutz",A1)=0</formula>
    </cfRule>
  </conditionalFormatting>
  <printOptions gridLines="1" gridLinesSet="0"/>
  <pageMargins left="0.35433070866141736" right="0.27559055118110237" top="0.78740157480314965" bottom="0.74803149606299213" header="0.51181102362204722" footer="0.51181102362204722"/>
  <pageSetup paperSize="9" orientation="portrait" horizontalDpi="300" verticalDpi="98" r:id="rId1"/>
  <headerFooter alignWithMargins="0">
    <oddFooter>&amp;R&amp;"Calibri,Standard"&amp;10Klaus Klöbel - www.kloebel.at</oddFooter>
  </headerFooter>
  <ignoredErrors>
    <ignoredError sqref="C14 E10:F10 C16:C22 E25:E26 F25 D14:E22 F11:F22 G3 E11 E12 E13 C23:C24 D23:E24 F23:F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Kalkulation_Vorlage</vt:lpstr>
      <vt:lpstr>Kalkulation_Vorlage!Druckbereich</vt:lpstr>
    </vt:vector>
  </TitlesOfParts>
  <Company>Klaus Klöbel - Ihr Berater für Gastronomie und Hotellerie - MIT SYSTEM 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Speisen</dc:title>
  <dc:creator>Klaus Klöbel</dc:creator>
  <dc:description>www.kloebel.at</dc:description>
  <cp:lastModifiedBy>root</cp:lastModifiedBy>
  <cp:lastPrinted>2014-04-24T22:39:51Z</cp:lastPrinted>
  <dcterms:created xsi:type="dcterms:W3CDTF">2012-04-09T14:51:36Z</dcterms:created>
  <dcterms:modified xsi:type="dcterms:W3CDTF">2014-04-24T23:50:41Z</dcterms:modified>
</cp:coreProperties>
</file>